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2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N42" i="3"/>
  <c r="N41"/>
  <c r="O41" s="1"/>
  <c r="N40"/>
  <c r="O40" s="1"/>
  <c r="N39"/>
  <c r="O39" s="1"/>
  <c r="N38"/>
  <c r="O38" s="1"/>
  <c r="N37"/>
  <c r="O37" s="1"/>
  <c r="N36"/>
  <c r="O36" s="1"/>
  <c r="N35"/>
  <c r="O35" s="1"/>
  <c r="N34"/>
  <c r="O34" s="1"/>
  <c r="N33"/>
  <c r="O33" s="1"/>
  <c r="N32"/>
  <c r="O32" s="1"/>
  <c r="N31"/>
  <c r="O31" s="1"/>
  <c r="N30"/>
  <c r="O30" s="1"/>
  <c r="N29"/>
  <c r="O29" s="1"/>
  <c r="N28"/>
  <c r="O28" s="1"/>
  <c r="N27"/>
  <c r="O27" s="1"/>
  <c r="N26"/>
  <c r="O26" s="1"/>
  <c r="N25"/>
  <c r="O25" s="1"/>
  <c r="N24"/>
  <c r="O24" s="1"/>
  <c r="N23"/>
  <c r="O23" s="1"/>
  <c r="N22"/>
  <c r="O22" s="1"/>
  <c r="N21"/>
  <c r="O21" s="1"/>
  <c r="N20"/>
  <c r="O20" s="1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s="1"/>
  <c r="D54"/>
  <c r="D5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N43" l="1"/>
  <c r="O42"/>
  <c r="O43" s="1"/>
  <c r="B5" i="2"/>
</calcChain>
</file>

<file path=xl/sharedStrings.xml><?xml version="1.0" encoding="utf-8"?>
<sst xmlns="http://schemas.openxmlformats.org/spreadsheetml/2006/main" count="242" uniqueCount="166">
  <si>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</si>
  <si>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</si>
  <si>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</si>
  <si>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</si>
  <si>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</si>
  <si>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</si>
  <si>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</si>
  <si>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</si>
  <si>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</si>
  <si>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</si>
  <si>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</si>
  <si>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</si>
  <si>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</si>
  <si>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</si>
  <si>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</si>
  <si>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</si>
  <si>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</si>
  <si>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</si>
  <si>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</si>
  <si>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</si>
  <si>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</si>
  <si>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</si>
  <si>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</si>
  <si>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</si>
  <si>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</si>
  <si>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</si>
  <si>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</si>
  <si>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 электрического кабеля</t>
  </si>
  <si>
    <t>, тел. , эл.почта:</t>
  </si>
  <si>
    <t/>
  </si>
  <si>
    <t>30.12.2016</t>
  </si>
  <si>
    <t>Фаткуллина Гульнара Рифатовна</t>
  </si>
  <si>
    <t>(347)221-56-63</t>
  </si>
  <si>
    <t>Служба главного энергетика (СГЭ)</t>
  </si>
  <si>
    <t>Приложение 1.2</t>
  </si>
  <si>
    <t>32219</t>
  </si>
  <si>
    <t>КАБЕЛЬ ВВГ  5*10</t>
  </si>
  <si>
    <t>м</t>
  </si>
  <si>
    <t>17991</t>
  </si>
  <si>
    <t>КАБЕЛЬ ВВГ 2*2,5</t>
  </si>
  <si>
    <t>33639</t>
  </si>
  <si>
    <t>КАБЕЛЬ ВВГ 3*4</t>
  </si>
  <si>
    <t>14767</t>
  </si>
  <si>
    <t>КАБЕЛЬ ВВГ 4*10</t>
  </si>
  <si>
    <t>18093</t>
  </si>
  <si>
    <t>КАБЕЛЬ ВВГ 4*16</t>
  </si>
  <si>
    <t>20399</t>
  </si>
  <si>
    <t>КАБЕЛЬ ВВГ 4*2,5</t>
  </si>
  <si>
    <t>35379</t>
  </si>
  <si>
    <t>КАБЕЛЬ ВВГ 4*25</t>
  </si>
  <si>
    <t>11787</t>
  </si>
  <si>
    <t>КАБЕЛЬ ВВГ 4*4</t>
  </si>
  <si>
    <t>15773</t>
  </si>
  <si>
    <t>КАБЕЛЬ ВВГ 4*6</t>
  </si>
  <si>
    <t>22142</t>
  </si>
  <si>
    <t>КАБЕЛЬ ВВГ 5*2,5</t>
  </si>
  <si>
    <t>22143</t>
  </si>
  <si>
    <t>КАБЕЛЬ ВВГ 5*6</t>
  </si>
  <si>
    <t>39350</t>
  </si>
  <si>
    <t>КАБЕЛЬ ВВГНГ(А) 3*2,5</t>
  </si>
  <si>
    <t>38013</t>
  </si>
  <si>
    <t>КАБЕЛЬ ВВГНГ-LS 5*4</t>
  </si>
  <si>
    <t>35818</t>
  </si>
  <si>
    <t>КАБЕЛЬ ВВГП 2*1,5</t>
  </si>
  <si>
    <t>34327</t>
  </si>
  <si>
    <t>КАБЕЛЬ ВВГП 3*1,5</t>
  </si>
  <si>
    <t>26001</t>
  </si>
  <si>
    <t>КАБЕЛЬ КГ 1*16</t>
  </si>
  <si>
    <t>11887</t>
  </si>
  <si>
    <t>КАБЕЛЬ КГ 1*25</t>
  </si>
  <si>
    <t>11146</t>
  </si>
  <si>
    <t>КАБЕЛЬ КГ 2*1,5</t>
  </si>
  <si>
    <t>22160</t>
  </si>
  <si>
    <t>КАБЕЛЬ КГ 2*2,5</t>
  </si>
  <si>
    <t>35728</t>
  </si>
  <si>
    <t>КАБЕЛЬ КГ 3*1,5</t>
  </si>
  <si>
    <t>20361</t>
  </si>
  <si>
    <t>КАБЕЛЬ КГ 3*2,5</t>
  </si>
  <si>
    <t>33643</t>
  </si>
  <si>
    <t>КАБЕЛЬ КГ 4*6</t>
  </si>
  <si>
    <t>37457</t>
  </si>
  <si>
    <t>ПРОВОД ПВЗ 1*25</t>
  </si>
  <si>
    <t>29366</t>
  </si>
  <si>
    <t>ПРОВОД ПВС 2*0,75</t>
  </si>
  <si>
    <t>7803</t>
  </si>
  <si>
    <t>ПРОВОД ПВС 2*1.5</t>
  </si>
  <si>
    <t>17148</t>
  </si>
  <si>
    <t>ПРОВОД ПВС 2*2,5</t>
  </si>
  <si>
    <t>24419</t>
  </si>
  <si>
    <t>ПРОВОД ПВС 3*2,5</t>
  </si>
  <si>
    <t>34272</t>
  </si>
  <si>
    <t>ПРОВОД ПВС 3*4</t>
  </si>
  <si>
    <t>38533</t>
  </si>
  <si>
    <t>ПРОВОД ПУГВ 1*10Г</t>
  </si>
  <si>
    <t>38218</t>
  </si>
  <si>
    <t>ПРОВОД ПУГВ 1*16</t>
  </si>
  <si>
    <t>39349</t>
  </si>
  <si>
    <t>ПРОВОД ПУГВ 1*6 Ж/З</t>
  </si>
  <si>
    <t>36421</t>
  </si>
  <si>
    <t>ПРОВОД СИП-4 2*16</t>
  </si>
  <si>
    <t>37911</t>
  </si>
  <si>
    <t>ПРОВОД ШВВП 3*1,5</t>
  </si>
  <si>
    <t>41754</t>
  </si>
  <si>
    <t>ПРОВОД ПУГВ 1*4</t>
  </si>
  <si>
    <t>42956</t>
  </si>
  <si>
    <t>ПРОВОД ПВ-3/ПУГВ 2,5</t>
  </si>
  <si>
    <t>42957</t>
  </si>
  <si>
    <t>ПРОВОД ПВ-3/ПУГВ 50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</si>
  <si>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10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</si>
  <si>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2 сечением одной жилы 2,5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</si>
  <si>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4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</si>
  <si>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4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</si>
  <si>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10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</si>
  <si>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16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</si>
  <si>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2,5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</si>
  <si>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25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</si>
  <si>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6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</si>
  <si>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2,5 мм2. Соответствие ГОСТ 16442-80.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</si>
  <si>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6 мм2. Соответствие ГОСТ 16442-80.</t>
  </si>
  <si>
    <t>Кабель силовой ВВГ негорючий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2,5 мм2. Соответствие ГОСТ 16442-80.</t>
  </si>
  <si>
    <t>Кабель силовой ВВГ негорючий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4 мм2. Соответствие ГОСТ 16442-80.</t>
  </si>
  <si>
    <t>Кабель силовой ВВГ плоский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2 сечением одной жилы 1,5 мм2. Соответствие ГОСТ 16442-80.</t>
  </si>
  <si>
    <t>Кабель силовой ВВГ плоский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1,5 мм2. Соответствие ГОСТ 16442-80.</t>
  </si>
  <si>
    <t>Кабель с медной многопроволочной жилой в резиновой изоляции из натурального каучука. Сечение жилы 16,0 мм2. Эксплуатационный диапазон температур -40 ~ +50 °C. Напряжение: до 660В или 1000В в сетях постоянного и переменного тока. Соответствие ГОСТ 24334-80.</t>
  </si>
  <si>
    <t>Кабель с медной многопроволочной жилой в резиновой изоляции из натурального каучука. Сечение жилы 25,0 мм2. Эксплуатационный диапазон температур -40 ~ +50 °C. Напряжение: до 660В или 1000В в сетях постоянного и переменного тока. Соответствие ГОСТ 24334-80.</t>
  </si>
  <si>
    <t>Кабель с  медной многопроволочной жилой в резиновой изоляции из натурального каучука. Количество жил 2. Сечение жилы 1,5 мм2. Эксплуатационный диапазон температур -40 ~ +50 °C. Напряжение: до 660В или 1000В в сетях постоянного и переменного тока. Соответствие ГОСТ 24334-80.</t>
  </si>
  <si>
    <t>Кабель с  медной многопроволочной жилой в резиновой изоляции из натурального каучука. Количество жил 2. Сечение жилы 2,5 мм2. Эксплуатационный диапазон температур -40 ~ +50 °C. Напряжение: до 660В или 1000В в сетях постоянного и переменного тока. Соответствие ГОСТ 24334-80.</t>
  </si>
  <si>
    <t>Кабель с  медной многопроволочной жилой в резиновой изоляции из натурального каучука. Количество жил 3. Сечение жилы 1,5 мм2. Эксплуатационный диапазон температур -40 ~ +50 °C. Напряжение: до 660В или 1000В в сетях постоянного и переменного тока. Соответствие ГОСТ 24334-80.</t>
  </si>
  <si>
    <t>Кабель с  медной многопроволочной жилой в резиновой изоляции из натурального каучука. Количество жил 3. Сечение жилы 2,5 мм2. Эксплуатационный диапазон температур -40 ~ +50 °C. Напряжение: до 660В или 1000В в сетях постоянного и переменного тока. Соответствие ГОСТ 24334-80.</t>
  </si>
  <si>
    <t>Кабель с  медной многопроволочной жилой в резиновой изоляции из натурального каучука. Количество жил 4. Сечение жилы 6,0 мм2. Эксплуатационный диапазон температур -40 ~ +50 °C. Напряжение: до 660В или 1000В в сетях постоянного и переменного тока. Соответствие ГОСТ 24334-80.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</si>
  <si>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0,75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</si>
  <si>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1,5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</si>
  <si>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2,5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</si>
  <si>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2,5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</si>
  <si>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4,0 мм2.</t>
  </si>
  <si>
    <t>Аналог провода ПуГВ. Провод ПВ-3 с медной многопроволочной жилой с изоляцией из поливинилхлоридного пластиката, повышенной гибкости ГОСТ 6323-79. Сечение жилы 25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</si>
  <si>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</si>
  <si>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16,0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</si>
  <si>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6,0 мм2. Цвет - желто-зелёный.</t>
  </si>
  <si>
    <t>Соответствие ГОСТ Р 52373-2005.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2, сечение жил 16,0 мм2.</t>
  </si>
  <si>
    <t>Расшифровывается ШВВП: шнур гибкий с медной многопроводной токопроводящей жилой, с ПВХ изоляцией, в ПВХ оболочке. Аналогом является провод ПВС. Отличие между этими двумя видами заключается в том, что ШВВП рассчитан на меньшие нагрузки, нежели, провод ПВС. Количество жил 3, сечение жил 1,5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</si>
  <si>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4,0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</si>
  <si>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2,5 мм2.</t>
  </si>
  <si>
    <t>Аналог ПВ3. 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50,0 мм2.</t>
  </si>
  <si>
    <t>50 метров со склада</t>
  </si>
  <si>
    <t>70 метров сл склада ВВГ 5*16</t>
  </si>
  <si>
    <t>100 метров со склада</t>
  </si>
  <si>
    <t>16 метров со склада</t>
  </si>
  <si>
    <t>35 со склада</t>
  </si>
  <si>
    <t>40 МЕТРОВ СО СКЛАДА</t>
  </si>
  <si>
    <t>166 МЕТРОВ СО СКЛАДА</t>
  </si>
  <si>
    <t>120 МЕТРОВ СО СКЛАДА</t>
  </si>
  <si>
    <t>3008 МЕТРОВ СО СКЛАДА</t>
  </si>
  <si>
    <t>4686 метр со склада ПВС 3*1,5</t>
  </si>
  <si>
    <t>г. Уфа, ул. Каспийская, 14.</t>
  </si>
  <si>
    <t>тел. (347)221-58-74  Хайруллин Р.Х.</t>
  </si>
  <si>
    <t>Предельная сумма лота составляет: 1 431 581,94  руб. с НДС.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</si>
  <si>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</si>
  <si>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</si>
  <si>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</si>
  <si>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Поставка  электросилового кабеля</t>
  </si>
  <si>
    <t>0</t>
  </si>
  <si>
    <t>3 кв:  до 08.08.2016</t>
  </si>
  <si>
    <t>Транспортировка товара осуществляется за счет Поставщика.</t>
  </si>
  <si>
    <t xml:space="preserve">2 кв:  до 30.04.2016; </t>
  </si>
  <si>
    <t>Приложение №1.2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</si>
</sst>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NumberFormat="1" applyFill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9" fontId="0" fillId="0" borderId="4" xfId="0" applyNumberForma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54"/>
  <sheetViews>
    <sheetView tabSelected="1" topLeftCell="A40" zoomScale="70" zoomScaleNormal="70" workbookViewId="0">
      <selection activeCell="L43" sqref="L43"/>
    </sheetView>
  </sheetViews>
  <sheetFormatPr defaultColWidth="9.140625" defaultRowHeight="15"/>
  <cols>
    <col min="1" max="1" width="0.85546875" style="8" customWidth="1"/>
    <col min="2" max="3" width="8.42578125" style="8" customWidth="1"/>
    <col min="4" max="4" width="19" style="8" customWidth="1"/>
    <col min="5" max="5" width="12.28515625" style="8" customWidth="1"/>
    <col min="6" max="6" width="42.28515625" style="8" customWidth="1"/>
    <col min="7" max="12" width="6.5703125" style="8" customWidth="1"/>
    <col min="13" max="13" width="15.7109375" style="8" customWidth="1"/>
    <col min="14" max="14" width="16" style="8" customWidth="1"/>
    <col min="15" max="15" width="16.85546875" style="8" customWidth="1"/>
    <col min="16" max="16" width="16.42578125" style="8" customWidth="1"/>
    <col min="17" max="17" width="3.28515625" style="8" customWidth="1"/>
    <col min="18" max="19" width="8.85546875" style="8" hidden="1" customWidth="1"/>
    <col min="20" max="20" width="0" style="8" hidden="1" customWidth="1"/>
    <col min="21" max="22" width="14.140625" style="8" bestFit="1" customWidth="1"/>
    <col min="23" max="16384" width="9.140625" style="8"/>
  </cols>
  <sheetData>
    <row r="1" spans="2:21">
      <c r="P1" s="16" t="s">
        <v>165</v>
      </c>
    </row>
    <row r="2" spans="2:21">
      <c r="B2" s="32" t="s">
        <v>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2:21">
      <c r="B3" s="8" t="s">
        <v>19</v>
      </c>
      <c r="C3" s="8" t="s">
        <v>160</v>
      </c>
      <c r="D3" s="21"/>
      <c r="E3" s="21"/>
      <c r="F3" s="20" t="s">
        <v>33</v>
      </c>
      <c r="H3" s="20"/>
      <c r="P3" s="16"/>
      <c r="Q3" s="3"/>
    </row>
    <row r="4" spans="2:21" s="9" customFormat="1">
      <c r="B4" s="33" t="s">
        <v>0</v>
      </c>
      <c r="C4" s="34" t="s">
        <v>22</v>
      </c>
      <c r="D4" s="33" t="s">
        <v>11</v>
      </c>
      <c r="E4" s="34" t="s">
        <v>23</v>
      </c>
      <c r="F4" s="33" t="s">
        <v>1</v>
      </c>
      <c r="G4" s="33" t="s">
        <v>10</v>
      </c>
      <c r="H4" s="36" t="s">
        <v>12</v>
      </c>
      <c r="I4" s="36"/>
      <c r="J4" s="36"/>
      <c r="K4" s="36"/>
      <c r="L4" s="36"/>
      <c r="M4" s="37" t="s">
        <v>157</v>
      </c>
      <c r="N4" s="39" t="s">
        <v>158</v>
      </c>
      <c r="O4" s="41" t="s">
        <v>159</v>
      </c>
      <c r="P4" s="33" t="s">
        <v>2</v>
      </c>
      <c r="Q4" s="10"/>
    </row>
    <row r="5" spans="2:21" s="11" customFormat="1" ht="93.6" customHeight="1">
      <c r="B5" s="33"/>
      <c r="C5" s="35"/>
      <c r="D5" s="33"/>
      <c r="E5" s="35"/>
      <c r="F5" s="33"/>
      <c r="G5" s="33"/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38"/>
      <c r="N5" s="40"/>
      <c r="O5" s="41"/>
      <c r="P5" s="33"/>
    </row>
    <row r="6" spans="2:21" s="9" customFormat="1">
      <c r="B6" s="30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0">
        <v>8</v>
      </c>
      <c r="J6" s="30">
        <v>9</v>
      </c>
      <c r="K6" s="30">
        <v>10</v>
      </c>
      <c r="L6" s="30">
        <v>11</v>
      </c>
      <c r="M6" s="30">
        <v>12</v>
      </c>
      <c r="N6" s="30">
        <v>13</v>
      </c>
      <c r="O6" s="30">
        <v>14</v>
      </c>
      <c r="P6" s="30">
        <v>15</v>
      </c>
    </row>
    <row r="7" spans="2:21" ht="126.75" customHeight="1">
      <c r="B7" s="6">
        <f t="shared" ref="B7:B42" si="0">ROW()-6</f>
        <v>1</v>
      </c>
      <c r="C7" s="6" t="s">
        <v>35</v>
      </c>
      <c r="D7" s="1" t="s">
        <v>36</v>
      </c>
      <c r="E7" s="1"/>
      <c r="F7" s="1" t="s">
        <v>108</v>
      </c>
      <c r="G7" s="4" t="s">
        <v>37</v>
      </c>
      <c r="H7" s="22">
        <v>0</v>
      </c>
      <c r="I7" s="22">
        <v>200</v>
      </c>
      <c r="J7" s="22">
        <v>100</v>
      </c>
      <c r="K7" s="22">
        <v>0</v>
      </c>
      <c r="L7" s="22">
        <v>300</v>
      </c>
      <c r="M7" s="5">
        <v>211</v>
      </c>
      <c r="N7" s="5">
        <f>M7*L7</f>
        <v>63300</v>
      </c>
      <c r="O7" s="5">
        <f>N7*1.18</f>
        <v>74694</v>
      </c>
      <c r="P7" s="1" t="s">
        <v>154</v>
      </c>
      <c r="U7" s="24"/>
    </row>
    <row r="8" spans="2:21" ht="129.75" customHeight="1">
      <c r="B8" s="6">
        <f t="shared" si="0"/>
        <v>2</v>
      </c>
      <c r="C8" s="6" t="s">
        <v>38</v>
      </c>
      <c r="D8" s="1" t="s">
        <v>39</v>
      </c>
      <c r="E8" s="1"/>
      <c r="F8" s="1" t="s">
        <v>109</v>
      </c>
      <c r="G8" s="4" t="s">
        <v>37</v>
      </c>
      <c r="H8" s="25">
        <v>0</v>
      </c>
      <c r="I8" s="29">
        <v>250</v>
      </c>
      <c r="J8" s="22">
        <v>100</v>
      </c>
      <c r="K8" s="22">
        <v>0</v>
      </c>
      <c r="L8" s="25">
        <v>350</v>
      </c>
      <c r="M8" s="5">
        <v>19.46</v>
      </c>
      <c r="N8" s="5">
        <f t="shared" ref="N8:N42" si="1">M8*L8</f>
        <v>6811</v>
      </c>
      <c r="O8" s="5">
        <f t="shared" ref="O8:O42" si="2">N8*1.18</f>
        <v>8036.98</v>
      </c>
      <c r="P8" s="1" t="s">
        <v>154</v>
      </c>
      <c r="R8" s="26" t="s">
        <v>144</v>
      </c>
      <c r="U8" s="24"/>
    </row>
    <row r="9" spans="2:21" ht="124.5" customHeight="1">
      <c r="B9" s="6">
        <f t="shared" si="0"/>
        <v>3</v>
      </c>
      <c r="C9" s="6" t="s">
        <v>40</v>
      </c>
      <c r="D9" s="1" t="s">
        <v>41</v>
      </c>
      <c r="E9" s="1"/>
      <c r="F9" s="1" t="s">
        <v>111</v>
      </c>
      <c r="G9" s="4" t="s">
        <v>37</v>
      </c>
      <c r="H9" s="22">
        <v>0</v>
      </c>
      <c r="I9" s="25">
        <v>30</v>
      </c>
      <c r="J9" s="22">
        <v>0</v>
      </c>
      <c r="K9" s="22">
        <v>0</v>
      </c>
      <c r="L9" s="25">
        <v>30</v>
      </c>
      <c r="M9" s="5">
        <v>45.13</v>
      </c>
      <c r="N9" s="5">
        <f t="shared" si="1"/>
        <v>1353.9</v>
      </c>
      <c r="O9" s="5">
        <f t="shared" si="2"/>
        <v>1597.6020000000001</v>
      </c>
      <c r="P9" s="1" t="s">
        <v>154</v>
      </c>
      <c r="U9" s="24"/>
    </row>
    <row r="10" spans="2:21" ht="129.75" customHeight="1">
      <c r="B10" s="6">
        <f t="shared" si="0"/>
        <v>4</v>
      </c>
      <c r="C10" s="6" t="s">
        <v>42</v>
      </c>
      <c r="D10" s="1" t="s">
        <v>43</v>
      </c>
      <c r="E10" s="1"/>
      <c r="F10" s="1" t="s">
        <v>112</v>
      </c>
      <c r="G10" s="4" t="s">
        <v>37</v>
      </c>
      <c r="H10" s="22">
        <v>0</v>
      </c>
      <c r="I10" s="25">
        <v>20</v>
      </c>
      <c r="J10" s="22">
        <v>0</v>
      </c>
      <c r="K10" s="22">
        <v>0</v>
      </c>
      <c r="L10" s="25">
        <v>20</v>
      </c>
      <c r="M10" s="5">
        <v>148.59</v>
      </c>
      <c r="N10" s="5">
        <f t="shared" si="1"/>
        <v>2971.8</v>
      </c>
      <c r="O10" s="5">
        <f t="shared" si="2"/>
        <v>3506.7240000000002</v>
      </c>
      <c r="P10" s="1" t="s">
        <v>154</v>
      </c>
      <c r="U10" s="24"/>
    </row>
    <row r="11" spans="2:21" ht="125.25" customHeight="1">
      <c r="B11" s="6">
        <f t="shared" si="0"/>
        <v>5</v>
      </c>
      <c r="C11" s="6" t="s">
        <v>44</v>
      </c>
      <c r="D11" s="1" t="s">
        <v>45</v>
      </c>
      <c r="E11" s="1"/>
      <c r="F11" s="1" t="s">
        <v>113</v>
      </c>
      <c r="G11" s="4" t="s">
        <v>37</v>
      </c>
      <c r="H11" s="22">
        <v>0</v>
      </c>
      <c r="I11" s="25">
        <v>30</v>
      </c>
      <c r="J11" s="25">
        <v>0</v>
      </c>
      <c r="K11" s="25">
        <v>0</v>
      </c>
      <c r="L11" s="25">
        <v>30</v>
      </c>
      <c r="M11" s="5">
        <v>261.14</v>
      </c>
      <c r="N11" s="5">
        <f t="shared" si="1"/>
        <v>7834.2</v>
      </c>
      <c r="O11" s="5">
        <f t="shared" si="2"/>
        <v>9244.3559999999998</v>
      </c>
      <c r="P11" s="1" t="s">
        <v>154</v>
      </c>
      <c r="R11" s="27" t="s">
        <v>145</v>
      </c>
      <c r="U11" s="24"/>
    </row>
    <row r="12" spans="2:21" ht="150">
      <c r="B12" s="6">
        <f t="shared" si="0"/>
        <v>6</v>
      </c>
      <c r="C12" s="6" t="s">
        <v>46</v>
      </c>
      <c r="D12" s="1" t="s">
        <v>47</v>
      </c>
      <c r="E12" s="1"/>
      <c r="F12" s="1" t="s">
        <v>114</v>
      </c>
      <c r="G12" s="4" t="s">
        <v>37</v>
      </c>
      <c r="H12" s="25">
        <v>0</v>
      </c>
      <c r="I12" s="25">
        <v>350</v>
      </c>
      <c r="J12" s="25">
        <v>230</v>
      </c>
      <c r="K12" s="22">
        <v>0</v>
      </c>
      <c r="L12" s="25">
        <v>580</v>
      </c>
      <c r="M12" s="5">
        <v>38.729999999999997</v>
      </c>
      <c r="N12" s="5">
        <f t="shared" si="1"/>
        <v>22463.399999999998</v>
      </c>
      <c r="O12" s="5">
        <f t="shared" si="2"/>
        <v>26506.811999999994</v>
      </c>
      <c r="P12" s="1" t="s">
        <v>154</v>
      </c>
      <c r="R12" s="27"/>
      <c r="U12" s="24"/>
    </row>
    <row r="13" spans="2:21" ht="122.25" customHeight="1">
      <c r="B13" s="6">
        <f t="shared" si="0"/>
        <v>7</v>
      </c>
      <c r="C13" s="6" t="s">
        <v>48</v>
      </c>
      <c r="D13" s="1" t="s">
        <v>49</v>
      </c>
      <c r="E13" s="1"/>
      <c r="F13" s="1" t="s">
        <v>115</v>
      </c>
      <c r="G13" s="4" t="s">
        <v>37</v>
      </c>
      <c r="H13" s="22">
        <v>0</v>
      </c>
      <c r="I13" s="22">
        <v>0</v>
      </c>
      <c r="J13" s="25">
        <v>25</v>
      </c>
      <c r="K13" s="22">
        <v>0</v>
      </c>
      <c r="L13" s="25">
        <v>25</v>
      </c>
      <c r="M13" s="5">
        <v>407.01</v>
      </c>
      <c r="N13" s="5">
        <f t="shared" si="1"/>
        <v>10175.25</v>
      </c>
      <c r="O13" s="5">
        <f t="shared" si="2"/>
        <v>12006.795</v>
      </c>
      <c r="P13" s="1" t="s">
        <v>154</v>
      </c>
      <c r="R13" s="28" t="s">
        <v>148</v>
      </c>
      <c r="U13" s="24"/>
    </row>
    <row r="14" spans="2:21" ht="122.25" customHeight="1">
      <c r="B14" s="6">
        <f t="shared" si="0"/>
        <v>8</v>
      </c>
      <c r="C14" s="6" t="s">
        <v>50</v>
      </c>
      <c r="D14" s="1" t="s">
        <v>51</v>
      </c>
      <c r="E14" s="1"/>
      <c r="F14" s="1" t="s">
        <v>110</v>
      </c>
      <c r="G14" s="4" t="s">
        <v>37</v>
      </c>
      <c r="H14" s="25">
        <v>0</v>
      </c>
      <c r="I14" s="25">
        <v>100</v>
      </c>
      <c r="J14" s="25">
        <v>210</v>
      </c>
      <c r="K14" s="25">
        <v>0</v>
      </c>
      <c r="L14" s="25">
        <v>310</v>
      </c>
      <c r="M14" s="5">
        <v>69.760000000000005</v>
      </c>
      <c r="N14" s="5">
        <f t="shared" si="1"/>
        <v>21625.600000000002</v>
      </c>
      <c r="O14" s="5">
        <f t="shared" si="2"/>
        <v>25518.208000000002</v>
      </c>
      <c r="P14" s="1" t="s">
        <v>154</v>
      </c>
      <c r="U14" s="24"/>
    </row>
    <row r="15" spans="2:21" ht="120" customHeight="1">
      <c r="B15" s="6">
        <f t="shared" si="0"/>
        <v>9</v>
      </c>
      <c r="C15" s="6" t="s">
        <v>52</v>
      </c>
      <c r="D15" s="1" t="s">
        <v>53</v>
      </c>
      <c r="E15" s="1"/>
      <c r="F15" s="1" t="s">
        <v>116</v>
      </c>
      <c r="G15" s="4" t="s">
        <v>37</v>
      </c>
      <c r="H15" s="22">
        <v>0</v>
      </c>
      <c r="I15" s="22">
        <v>0</v>
      </c>
      <c r="J15" s="25">
        <v>40</v>
      </c>
      <c r="K15" s="22">
        <v>0</v>
      </c>
      <c r="L15" s="25">
        <v>40</v>
      </c>
      <c r="M15" s="5">
        <v>103.94</v>
      </c>
      <c r="N15" s="5">
        <f t="shared" si="1"/>
        <v>4157.6000000000004</v>
      </c>
      <c r="O15" s="5">
        <f t="shared" si="2"/>
        <v>4905.9679999999998</v>
      </c>
      <c r="P15" s="1" t="s">
        <v>154</v>
      </c>
      <c r="U15" s="24"/>
    </row>
    <row r="16" spans="2:21" ht="126.75" customHeight="1">
      <c r="B16" s="6">
        <f t="shared" si="0"/>
        <v>10</v>
      </c>
      <c r="C16" s="6" t="s">
        <v>54</v>
      </c>
      <c r="D16" s="1" t="s">
        <v>55</v>
      </c>
      <c r="E16" s="1"/>
      <c r="F16" s="1" t="s">
        <v>117</v>
      </c>
      <c r="G16" s="4" t="s">
        <v>37</v>
      </c>
      <c r="H16" s="25">
        <v>0</v>
      </c>
      <c r="I16" s="25">
        <v>130</v>
      </c>
      <c r="J16" s="22">
        <v>0</v>
      </c>
      <c r="K16" s="22">
        <v>0</v>
      </c>
      <c r="L16" s="25">
        <v>130</v>
      </c>
      <c r="M16" s="5">
        <v>54.33</v>
      </c>
      <c r="N16" s="5">
        <f t="shared" si="1"/>
        <v>7062.9</v>
      </c>
      <c r="O16" s="5">
        <f t="shared" si="2"/>
        <v>8334.2219999999998</v>
      </c>
      <c r="P16" s="1" t="s">
        <v>154</v>
      </c>
      <c r="R16" s="27" t="s">
        <v>146</v>
      </c>
      <c r="U16" s="24"/>
    </row>
    <row r="17" spans="2:21" ht="127.5" customHeight="1">
      <c r="B17" s="6">
        <f t="shared" si="0"/>
        <v>11</v>
      </c>
      <c r="C17" s="6" t="s">
        <v>56</v>
      </c>
      <c r="D17" s="1" t="s">
        <v>57</v>
      </c>
      <c r="E17" s="1"/>
      <c r="F17" s="1" t="s">
        <v>118</v>
      </c>
      <c r="G17" s="4" t="s">
        <v>37</v>
      </c>
      <c r="H17" s="25">
        <v>0</v>
      </c>
      <c r="I17" s="25">
        <v>534</v>
      </c>
      <c r="J17" s="22">
        <v>0</v>
      </c>
      <c r="K17" s="22">
        <v>0</v>
      </c>
      <c r="L17" s="25">
        <v>534</v>
      </c>
      <c r="M17" s="5">
        <v>116.98</v>
      </c>
      <c r="N17" s="5">
        <f t="shared" si="1"/>
        <v>62467.32</v>
      </c>
      <c r="O17" s="5">
        <f t="shared" si="2"/>
        <v>73711.43759999999</v>
      </c>
      <c r="P17" s="1" t="s">
        <v>154</v>
      </c>
      <c r="R17" s="27" t="s">
        <v>147</v>
      </c>
      <c r="U17" s="24"/>
    </row>
    <row r="18" spans="2:21" ht="140.25" customHeight="1">
      <c r="B18" s="6">
        <f t="shared" si="0"/>
        <v>12</v>
      </c>
      <c r="C18" s="6" t="s">
        <v>58</v>
      </c>
      <c r="D18" s="1" t="s">
        <v>59</v>
      </c>
      <c r="E18" s="1"/>
      <c r="F18" s="1" t="s">
        <v>119</v>
      </c>
      <c r="G18" s="4" t="s">
        <v>37</v>
      </c>
      <c r="H18" s="25">
        <v>0</v>
      </c>
      <c r="I18" s="25">
        <v>5370</v>
      </c>
      <c r="J18" s="25">
        <v>5364</v>
      </c>
      <c r="K18" s="25">
        <v>0</v>
      </c>
      <c r="L18" s="22">
        <v>10734</v>
      </c>
      <c r="M18" s="5">
        <v>29.92</v>
      </c>
      <c r="N18" s="5">
        <f t="shared" si="1"/>
        <v>321161.28000000003</v>
      </c>
      <c r="O18" s="5">
        <f t="shared" si="2"/>
        <v>378970.31040000002</v>
      </c>
      <c r="P18" s="1" t="s">
        <v>154</v>
      </c>
      <c r="U18" s="24"/>
    </row>
    <row r="19" spans="2:21" ht="138" customHeight="1">
      <c r="B19" s="6">
        <f t="shared" si="0"/>
        <v>13</v>
      </c>
      <c r="C19" s="6" t="s">
        <v>60</v>
      </c>
      <c r="D19" s="1" t="s">
        <v>61</v>
      </c>
      <c r="E19" s="1"/>
      <c r="F19" s="1" t="s">
        <v>120</v>
      </c>
      <c r="G19" s="4" t="s">
        <v>37</v>
      </c>
      <c r="H19" s="25">
        <v>0</v>
      </c>
      <c r="I19" s="25">
        <v>160</v>
      </c>
      <c r="J19" s="22">
        <v>0</v>
      </c>
      <c r="K19" s="22">
        <v>0</v>
      </c>
      <c r="L19" s="22">
        <v>160</v>
      </c>
      <c r="M19" s="5">
        <v>92.7</v>
      </c>
      <c r="N19" s="5">
        <f t="shared" si="1"/>
        <v>14832</v>
      </c>
      <c r="O19" s="5">
        <f t="shared" si="2"/>
        <v>17501.759999999998</v>
      </c>
      <c r="P19" s="1" t="s">
        <v>154</v>
      </c>
      <c r="U19" s="24"/>
    </row>
    <row r="20" spans="2:21" ht="150">
      <c r="B20" s="6">
        <f t="shared" si="0"/>
        <v>14</v>
      </c>
      <c r="C20" s="6" t="s">
        <v>62</v>
      </c>
      <c r="D20" s="1" t="s">
        <v>63</v>
      </c>
      <c r="E20" s="1"/>
      <c r="F20" s="1" t="s">
        <v>121</v>
      </c>
      <c r="G20" s="4" t="s">
        <v>37</v>
      </c>
      <c r="H20" s="22">
        <v>0</v>
      </c>
      <c r="I20" s="22">
        <v>550</v>
      </c>
      <c r="J20" s="22">
        <v>100</v>
      </c>
      <c r="K20" s="22">
        <v>0</v>
      </c>
      <c r="L20" s="22">
        <v>650</v>
      </c>
      <c r="M20" s="5">
        <v>15.41</v>
      </c>
      <c r="N20" s="5">
        <f t="shared" si="1"/>
        <v>10016.5</v>
      </c>
      <c r="O20" s="5">
        <f t="shared" si="2"/>
        <v>11819.47</v>
      </c>
      <c r="P20" s="1" t="s">
        <v>154</v>
      </c>
      <c r="U20" s="24"/>
    </row>
    <row r="21" spans="2:21" ht="150">
      <c r="B21" s="6">
        <f t="shared" si="0"/>
        <v>15</v>
      </c>
      <c r="C21" s="6" t="s">
        <v>64</v>
      </c>
      <c r="D21" s="1" t="s">
        <v>65</v>
      </c>
      <c r="E21" s="1"/>
      <c r="F21" s="1" t="s">
        <v>122</v>
      </c>
      <c r="G21" s="4" t="s">
        <v>37</v>
      </c>
      <c r="H21" s="25">
        <v>0</v>
      </c>
      <c r="I21" s="25">
        <v>0</v>
      </c>
      <c r="J21" s="25">
        <v>185</v>
      </c>
      <c r="K21" s="25">
        <v>0</v>
      </c>
      <c r="L21" s="25">
        <v>185</v>
      </c>
      <c r="M21" s="5">
        <v>22.13</v>
      </c>
      <c r="N21" s="5">
        <f t="shared" si="1"/>
        <v>4094.0499999999997</v>
      </c>
      <c r="O21" s="5">
        <f t="shared" si="2"/>
        <v>4830.9789999999994</v>
      </c>
      <c r="P21" s="1" t="s">
        <v>154</v>
      </c>
      <c r="R21" s="27" t="s">
        <v>153</v>
      </c>
      <c r="U21" s="24"/>
    </row>
    <row r="22" spans="2:21" ht="75" customHeight="1">
      <c r="B22" s="6">
        <f t="shared" si="0"/>
        <v>16</v>
      </c>
      <c r="C22" s="6" t="s">
        <v>66</v>
      </c>
      <c r="D22" s="1" t="s">
        <v>67</v>
      </c>
      <c r="E22" s="1"/>
      <c r="F22" s="1" t="s">
        <v>123</v>
      </c>
      <c r="G22" s="4" t="s">
        <v>37</v>
      </c>
      <c r="H22" s="25">
        <v>0</v>
      </c>
      <c r="I22" s="25">
        <v>290</v>
      </c>
      <c r="J22" s="22">
        <v>0</v>
      </c>
      <c r="K22" s="22">
        <v>0</v>
      </c>
      <c r="L22" s="25">
        <v>290</v>
      </c>
      <c r="M22" s="5">
        <v>64.05</v>
      </c>
      <c r="N22" s="5">
        <f t="shared" si="1"/>
        <v>18574.5</v>
      </c>
      <c r="O22" s="5">
        <f t="shared" si="2"/>
        <v>21917.91</v>
      </c>
      <c r="P22" s="1" t="s">
        <v>154</v>
      </c>
      <c r="U22" s="24"/>
    </row>
    <row r="23" spans="2:21" ht="105">
      <c r="B23" s="6">
        <f t="shared" si="0"/>
        <v>17</v>
      </c>
      <c r="C23" s="6" t="s">
        <v>68</v>
      </c>
      <c r="D23" s="1" t="s">
        <v>69</v>
      </c>
      <c r="E23" s="1"/>
      <c r="F23" s="1" t="s">
        <v>124</v>
      </c>
      <c r="G23" s="4" t="s">
        <v>37</v>
      </c>
      <c r="H23" s="22">
        <v>0</v>
      </c>
      <c r="I23" s="25">
        <v>100</v>
      </c>
      <c r="J23" s="22">
        <v>0</v>
      </c>
      <c r="K23" s="22">
        <v>0</v>
      </c>
      <c r="L23" s="25">
        <v>100</v>
      </c>
      <c r="M23" s="5">
        <v>108.44</v>
      </c>
      <c r="N23" s="5">
        <f t="shared" si="1"/>
        <v>10844</v>
      </c>
      <c r="O23" s="5">
        <f t="shared" si="2"/>
        <v>12795.92</v>
      </c>
      <c r="P23" s="1" t="s">
        <v>154</v>
      </c>
      <c r="U23" s="24"/>
    </row>
    <row r="24" spans="2:21" ht="75" customHeight="1">
      <c r="B24" s="6">
        <f t="shared" si="0"/>
        <v>18</v>
      </c>
      <c r="C24" s="6" t="s">
        <v>70</v>
      </c>
      <c r="D24" s="1" t="s">
        <v>71</v>
      </c>
      <c r="E24" s="1"/>
      <c r="F24" s="1" t="s">
        <v>125</v>
      </c>
      <c r="G24" s="4" t="s">
        <v>37</v>
      </c>
      <c r="H24" s="22">
        <v>0</v>
      </c>
      <c r="I24" s="25">
        <v>170</v>
      </c>
      <c r="J24" s="25">
        <v>150</v>
      </c>
      <c r="K24" s="22">
        <v>0</v>
      </c>
      <c r="L24" s="25">
        <v>320</v>
      </c>
      <c r="M24" s="5">
        <v>21.39</v>
      </c>
      <c r="N24" s="5">
        <f t="shared" si="1"/>
        <v>6844.8</v>
      </c>
      <c r="O24" s="5">
        <f t="shared" si="2"/>
        <v>8076.8639999999996</v>
      </c>
      <c r="P24" s="1" t="s">
        <v>154</v>
      </c>
      <c r="R24" s="27"/>
      <c r="U24" s="24"/>
    </row>
    <row r="25" spans="2:21" ht="75" customHeight="1">
      <c r="B25" s="6">
        <f t="shared" si="0"/>
        <v>19</v>
      </c>
      <c r="C25" s="6" t="s">
        <v>72</v>
      </c>
      <c r="D25" s="1" t="s">
        <v>73</v>
      </c>
      <c r="E25" s="1"/>
      <c r="F25" s="1" t="s">
        <v>126</v>
      </c>
      <c r="G25" s="4" t="s">
        <v>37</v>
      </c>
      <c r="H25" s="22">
        <v>0</v>
      </c>
      <c r="I25" s="22">
        <v>100</v>
      </c>
      <c r="J25" s="22">
        <v>120</v>
      </c>
      <c r="K25" s="22">
        <v>0</v>
      </c>
      <c r="L25" s="22">
        <v>220</v>
      </c>
      <c r="M25" s="5">
        <v>33.130000000000003</v>
      </c>
      <c r="N25" s="5">
        <f t="shared" si="1"/>
        <v>7288.6</v>
      </c>
      <c r="O25" s="5">
        <f t="shared" si="2"/>
        <v>8600.5480000000007</v>
      </c>
      <c r="P25" s="1" t="s">
        <v>154</v>
      </c>
      <c r="U25" s="24"/>
    </row>
    <row r="26" spans="2:21" ht="120">
      <c r="B26" s="6">
        <f t="shared" si="0"/>
        <v>20</v>
      </c>
      <c r="C26" s="6" t="s">
        <v>74</v>
      </c>
      <c r="D26" s="1" t="s">
        <v>75</v>
      </c>
      <c r="E26" s="1"/>
      <c r="F26" s="1" t="s">
        <v>127</v>
      </c>
      <c r="G26" s="4" t="s">
        <v>37</v>
      </c>
      <c r="H26" s="22">
        <v>0</v>
      </c>
      <c r="I26" s="22">
        <v>0</v>
      </c>
      <c r="J26" s="22">
        <v>30</v>
      </c>
      <c r="K26" s="22">
        <v>0</v>
      </c>
      <c r="L26" s="22">
        <v>30</v>
      </c>
      <c r="M26" s="5">
        <v>29.05</v>
      </c>
      <c r="N26" s="5">
        <f t="shared" si="1"/>
        <v>871.5</v>
      </c>
      <c r="O26" s="5">
        <f t="shared" si="2"/>
        <v>1028.3699999999999</v>
      </c>
      <c r="P26" s="1" t="s">
        <v>154</v>
      </c>
      <c r="R26" s="27"/>
      <c r="U26" s="24"/>
    </row>
    <row r="27" spans="2:21" ht="120">
      <c r="B27" s="6">
        <f t="shared" si="0"/>
        <v>21</v>
      </c>
      <c r="C27" s="6" t="s">
        <v>76</v>
      </c>
      <c r="D27" s="1" t="s">
        <v>77</v>
      </c>
      <c r="E27" s="1"/>
      <c r="F27" s="1" t="s">
        <v>128</v>
      </c>
      <c r="G27" s="4" t="s">
        <v>37</v>
      </c>
      <c r="H27" s="22">
        <v>0</v>
      </c>
      <c r="I27" s="22">
        <v>200</v>
      </c>
      <c r="J27" s="25">
        <v>100</v>
      </c>
      <c r="K27" s="25">
        <v>0</v>
      </c>
      <c r="L27" s="22">
        <v>300</v>
      </c>
      <c r="M27" s="5">
        <v>35.86</v>
      </c>
      <c r="N27" s="5">
        <f t="shared" si="1"/>
        <v>10758</v>
      </c>
      <c r="O27" s="5">
        <f t="shared" si="2"/>
        <v>12694.439999999999</v>
      </c>
      <c r="P27" s="1" t="s">
        <v>154</v>
      </c>
      <c r="U27" s="24"/>
    </row>
    <row r="28" spans="2:21" ht="107.25" customHeight="1">
      <c r="B28" s="6">
        <f t="shared" si="0"/>
        <v>22</v>
      </c>
      <c r="C28" s="6" t="s">
        <v>78</v>
      </c>
      <c r="D28" s="1" t="s">
        <v>79</v>
      </c>
      <c r="E28" s="1"/>
      <c r="F28" s="1" t="s">
        <v>129</v>
      </c>
      <c r="G28" s="4" t="s">
        <v>37</v>
      </c>
      <c r="H28" s="25">
        <v>0</v>
      </c>
      <c r="I28" s="25">
        <v>20</v>
      </c>
      <c r="J28" s="22">
        <v>0</v>
      </c>
      <c r="K28" s="22">
        <v>0</v>
      </c>
      <c r="L28" s="25">
        <v>20</v>
      </c>
      <c r="M28" s="5">
        <v>122.53</v>
      </c>
      <c r="N28" s="5">
        <f t="shared" si="1"/>
        <v>2450.6</v>
      </c>
      <c r="O28" s="5">
        <f t="shared" si="2"/>
        <v>2891.7079999999996</v>
      </c>
      <c r="P28" s="1" t="s">
        <v>154</v>
      </c>
      <c r="U28" s="24"/>
    </row>
    <row r="29" spans="2:21" ht="60.75" customHeight="1">
      <c r="B29" s="6">
        <f t="shared" si="0"/>
        <v>23</v>
      </c>
      <c r="C29" s="6" t="s">
        <v>80</v>
      </c>
      <c r="D29" s="1" t="s">
        <v>81</v>
      </c>
      <c r="E29" s="1"/>
      <c r="F29" s="1" t="s">
        <v>135</v>
      </c>
      <c r="G29" s="4" t="s">
        <v>37</v>
      </c>
      <c r="H29" s="25">
        <v>0</v>
      </c>
      <c r="I29" s="25">
        <v>340</v>
      </c>
      <c r="J29" s="25">
        <v>400</v>
      </c>
      <c r="K29" s="25">
        <v>0</v>
      </c>
      <c r="L29" s="22">
        <v>740</v>
      </c>
      <c r="M29" s="5">
        <v>101.4</v>
      </c>
      <c r="N29" s="5">
        <f t="shared" si="1"/>
        <v>75036</v>
      </c>
      <c r="O29" s="5">
        <f t="shared" si="2"/>
        <v>88542.48</v>
      </c>
      <c r="P29" s="1" t="s">
        <v>154</v>
      </c>
      <c r="U29" s="24"/>
    </row>
    <row r="30" spans="2:21" ht="105" customHeight="1">
      <c r="B30" s="6">
        <f t="shared" si="0"/>
        <v>24</v>
      </c>
      <c r="C30" s="6" t="s">
        <v>82</v>
      </c>
      <c r="D30" s="1" t="s">
        <v>83</v>
      </c>
      <c r="E30" s="1"/>
      <c r="F30" s="1" t="s">
        <v>130</v>
      </c>
      <c r="G30" s="4" t="s">
        <v>37</v>
      </c>
      <c r="H30" s="22">
        <v>0</v>
      </c>
      <c r="I30" s="22">
        <v>170</v>
      </c>
      <c r="J30" s="22">
        <v>150</v>
      </c>
      <c r="K30" s="22">
        <v>0</v>
      </c>
      <c r="L30" s="22">
        <v>320</v>
      </c>
      <c r="M30" s="5">
        <v>10.039999999999999</v>
      </c>
      <c r="N30" s="5">
        <f t="shared" si="1"/>
        <v>3212.7999999999997</v>
      </c>
      <c r="O30" s="5">
        <f t="shared" si="2"/>
        <v>3791.1039999999994</v>
      </c>
      <c r="P30" s="1" t="s">
        <v>154</v>
      </c>
      <c r="U30" s="24"/>
    </row>
    <row r="31" spans="2:21" ht="107.25" customHeight="1">
      <c r="B31" s="6">
        <f t="shared" si="0"/>
        <v>25</v>
      </c>
      <c r="C31" s="6" t="s">
        <v>84</v>
      </c>
      <c r="D31" s="1" t="s">
        <v>85</v>
      </c>
      <c r="E31" s="1"/>
      <c r="F31" s="1" t="s">
        <v>131</v>
      </c>
      <c r="G31" s="4" t="s">
        <v>37</v>
      </c>
      <c r="H31" s="22">
        <v>0</v>
      </c>
      <c r="I31" s="25">
        <v>100</v>
      </c>
      <c r="J31" s="25">
        <v>290</v>
      </c>
      <c r="K31" s="25">
        <v>0</v>
      </c>
      <c r="L31" s="25">
        <v>390</v>
      </c>
      <c r="M31" s="5">
        <v>15.03</v>
      </c>
      <c r="N31" s="5">
        <f t="shared" si="1"/>
        <v>5861.7</v>
      </c>
      <c r="O31" s="5">
        <f t="shared" si="2"/>
        <v>6916.8059999999996</v>
      </c>
      <c r="P31" s="1" t="s">
        <v>154</v>
      </c>
      <c r="U31" s="24"/>
    </row>
    <row r="32" spans="2:21" ht="107.25" customHeight="1">
      <c r="B32" s="6">
        <f t="shared" si="0"/>
        <v>26</v>
      </c>
      <c r="C32" s="6" t="s">
        <v>86</v>
      </c>
      <c r="D32" s="1" t="s">
        <v>87</v>
      </c>
      <c r="E32" s="1"/>
      <c r="F32" s="1" t="s">
        <v>132</v>
      </c>
      <c r="G32" s="4" t="s">
        <v>37</v>
      </c>
      <c r="H32" s="25">
        <v>0</v>
      </c>
      <c r="I32" s="25">
        <v>566</v>
      </c>
      <c r="J32" s="25">
        <v>619</v>
      </c>
      <c r="K32" s="25">
        <v>0</v>
      </c>
      <c r="L32" s="22">
        <v>1185</v>
      </c>
      <c r="M32" s="5">
        <v>25.15</v>
      </c>
      <c r="N32" s="5">
        <f t="shared" si="1"/>
        <v>29802.75</v>
      </c>
      <c r="O32" s="5">
        <f t="shared" si="2"/>
        <v>35167.244999999995</v>
      </c>
      <c r="P32" s="1" t="s">
        <v>154</v>
      </c>
      <c r="U32" s="24"/>
    </row>
    <row r="33" spans="2:22" ht="109.5" customHeight="1">
      <c r="B33" s="6">
        <f t="shared" si="0"/>
        <v>27</v>
      </c>
      <c r="C33" s="6" t="s">
        <v>88</v>
      </c>
      <c r="D33" s="1" t="s">
        <v>89</v>
      </c>
      <c r="E33" s="1"/>
      <c r="F33" s="1" t="s">
        <v>133</v>
      </c>
      <c r="G33" s="4" t="s">
        <v>37</v>
      </c>
      <c r="H33" s="25">
        <v>0</v>
      </c>
      <c r="I33" s="25">
        <v>3570</v>
      </c>
      <c r="J33" s="25">
        <v>2232</v>
      </c>
      <c r="K33" s="25">
        <v>0</v>
      </c>
      <c r="L33" s="22">
        <v>5802</v>
      </c>
      <c r="M33" s="5">
        <v>31.67</v>
      </c>
      <c r="N33" s="5">
        <f t="shared" si="1"/>
        <v>183749.34</v>
      </c>
      <c r="O33" s="5">
        <f t="shared" si="2"/>
        <v>216824.22119999997</v>
      </c>
      <c r="P33" s="1" t="s">
        <v>154</v>
      </c>
      <c r="U33" s="24"/>
    </row>
    <row r="34" spans="2:22" ht="111.75" customHeight="1">
      <c r="B34" s="6">
        <f t="shared" si="0"/>
        <v>28</v>
      </c>
      <c r="C34" s="6" t="s">
        <v>90</v>
      </c>
      <c r="D34" s="1" t="s">
        <v>91</v>
      </c>
      <c r="E34" s="1"/>
      <c r="F34" s="1" t="s">
        <v>134</v>
      </c>
      <c r="G34" s="4" t="s">
        <v>37</v>
      </c>
      <c r="H34" s="25">
        <v>0</v>
      </c>
      <c r="I34" s="25">
        <v>150</v>
      </c>
      <c r="J34" s="25">
        <v>160</v>
      </c>
      <c r="K34" s="25">
        <v>0</v>
      </c>
      <c r="L34" s="25">
        <v>310</v>
      </c>
      <c r="M34" s="5">
        <v>53.79</v>
      </c>
      <c r="N34" s="5">
        <f t="shared" si="1"/>
        <v>16674.900000000001</v>
      </c>
      <c r="O34" s="5">
        <f t="shared" si="2"/>
        <v>19676.382000000001</v>
      </c>
      <c r="P34" s="1" t="s">
        <v>154</v>
      </c>
      <c r="R34" s="8" t="s">
        <v>149</v>
      </c>
      <c r="U34" s="24"/>
    </row>
    <row r="35" spans="2:22" ht="93" customHeight="1">
      <c r="B35" s="6">
        <f t="shared" si="0"/>
        <v>29</v>
      </c>
      <c r="C35" s="6" t="s">
        <v>92</v>
      </c>
      <c r="D35" s="1" t="s">
        <v>93</v>
      </c>
      <c r="E35" s="1"/>
      <c r="F35" s="1" t="s">
        <v>136</v>
      </c>
      <c r="G35" s="4" t="s">
        <v>37</v>
      </c>
      <c r="H35" s="25">
        <v>0</v>
      </c>
      <c r="I35" s="25">
        <v>601</v>
      </c>
      <c r="J35" s="25">
        <v>864</v>
      </c>
      <c r="K35" s="25">
        <v>0</v>
      </c>
      <c r="L35" s="22">
        <v>1465</v>
      </c>
      <c r="M35" s="5">
        <v>40.799999999999997</v>
      </c>
      <c r="N35" s="5">
        <f t="shared" si="1"/>
        <v>59771.999999999993</v>
      </c>
      <c r="O35" s="5">
        <f t="shared" si="2"/>
        <v>70530.959999999992</v>
      </c>
      <c r="P35" s="1" t="s">
        <v>154</v>
      </c>
      <c r="U35" s="24"/>
    </row>
    <row r="36" spans="2:22" ht="94.5" customHeight="1">
      <c r="B36" s="6">
        <f t="shared" si="0"/>
        <v>30</v>
      </c>
      <c r="C36" s="6" t="s">
        <v>94</v>
      </c>
      <c r="D36" s="1" t="s">
        <v>95</v>
      </c>
      <c r="E36" s="1"/>
      <c r="F36" s="1" t="s">
        <v>137</v>
      </c>
      <c r="G36" s="4" t="s">
        <v>37</v>
      </c>
      <c r="H36" s="25">
        <v>0</v>
      </c>
      <c r="I36" s="25">
        <v>1010</v>
      </c>
      <c r="J36" s="25">
        <v>690</v>
      </c>
      <c r="K36" s="25">
        <v>0</v>
      </c>
      <c r="L36" s="22">
        <v>1700</v>
      </c>
      <c r="M36" s="5">
        <v>53.98</v>
      </c>
      <c r="N36" s="5">
        <f t="shared" si="1"/>
        <v>91766</v>
      </c>
      <c r="O36" s="5">
        <f t="shared" si="2"/>
        <v>108283.87999999999</v>
      </c>
      <c r="P36" s="1" t="s">
        <v>154</v>
      </c>
      <c r="U36" s="24"/>
    </row>
    <row r="37" spans="2:22" ht="107.45" customHeight="1">
      <c r="B37" s="6">
        <f t="shared" si="0"/>
        <v>31</v>
      </c>
      <c r="C37" s="6" t="s">
        <v>96</v>
      </c>
      <c r="D37" s="1" t="s">
        <v>97</v>
      </c>
      <c r="E37" s="1"/>
      <c r="F37" s="1" t="s">
        <v>138</v>
      </c>
      <c r="G37" s="4" t="s">
        <v>37</v>
      </c>
      <c r="H37" s="25">
        <v>0</v>
      </c>
      <c r="I37" s="25">
        <v>699</v>
      </c>
      <c r="J37" s="25">
        <v>850</v>
      </c>
      <c r="K37" s="25">
        <v>0</v>
      </c>
      <c r="L37" s="25">
        <v>1549</v>
      </c>
      <c r="M37" s="5">
        <v>26.29</v>
      </c>
      <c r="N37" s="5">
        <f t="shared" si="1"/>
        <v>40723.21</v>
      </c>
      <c r="O37" s="5">
        <f t="shared" si="2"/>
        <v>48053.387799999997</v>
      </c>
      <c r="P37" s="1" t="s">
        <v>154</v>
      </c>
      <c r="R37" s="27" t="s">
        <v>150</v>
      </c>
      <c r="U37" s="24"/>
    </row>
    <row r="38" spans="2:22" ht="95.25" customHeight="1">
      <c r="B38" s="6">
        <f t="shared" si="0"/>
        <v>32</v>
      </c>
      <c r="C38" s="6" t="s">
        <v>98</v>
      </c>
      <c r="D38" s="1" t="s">
        <v>99</v>
      </c>
      <c r="E38" s="1"/>
      <c r="F38" s="1" t="s">
        <v>139</v>
      </c>
      <c r="G38" s="4" t="s">
        <v>37</v>
      </c>
      <c r="H38" s="25">
        <v>0</v>
      </c>
      <c r="I38" s="25">
        <v>0</v>
      </c>
      <c r="J38" s="25">
        <v>704</v>
      </c>
      <c r="K38" s="25">
        <v>0</v>
      </c>
      <c r="L38" s="25">
        <v>704</v>
      </c>
      <c r="M38" s="5">
        <v>30.21</v>
      </c>
      <c r="N38" s="5">
        <f t="shared" si="1"/>
        <v>21267.84</v>
      </c>
      <c r="O38" s="5">
        <f t="shared" si="2"/>
        <v>25096.051199999998</v>
      </c>
      <c r="P38" s="1" t="s">
        <v>154</v>
      </c>
      <c r="R38" s="27" t="s">
        <v>152</v>
      </c>
      <c r="U38" s="24"/>
    </row>
    <row r="39" spans="2:22" ht="121.9" customHeight="1">
      <c r="B39" s="6">
        <f t="shared" si="0"/>
        <v>33</v>
      </c>
      <c r="C39" s="6" t="s">
        <v>100</v>
      </c>
      <c r="D39" s="1" t="s">
        <v>101</v>
      </c>
      <c r="E39" s="1"/>
      <c r="F39" s="1" t="s">
        <v>140</v>
      </c>
      <c r="G39" s="4" t="s">
        <v>37</v>
      </c>
      <c r="H39" s="25">
        <v>0</v>
      </c>
      <c r="I39" s="25">
        <v>219</v>
      </c>
      <c r="J39" s="25">
        <v>187</v>
      </c>
      <c r="K39" s="25">
        <v>0</v>
      </c>
      <c r="L39" s="22">
        <v>406</v>
      </c>
      <c r="M39" s="5">
        <v>21.42</v>
      </c>
      <c r="N39" s="5">
        <f t="shared" si="1"/>
        <v>8696.52</v>
      </c>
      <c r="O39" s="5">
        <f t="shared" si="2"/>
        <v>10261.893599999999</v>
      </c>
      <c r="P39" s="1" t="s">
        <v>154</v>
      </c>
      <c r="R39" s="8">
        <v>3</v>
      </c>
      <c r="U39" s="24"/>
    </row>
    <row r="40" spans="2:22" ht="93" customHeight="1">
      <c r="B40" s="6">
        <f t="shared" si="0"/>
        <v>34</v>
      </c>
      <c r="C40" s="6" t="s">
        <v>102</v>
      </c>
      <c r="D40" s="1" t="s">
        <v>103</v>
      </c>
      <c r="E40" s="1"/>
      <c r="F40" s="1" t="s">
        <v>141</v>
      </c>
      <c r="G40" s="4" t="s">
        <v>37</v>
      </c>
      <c r="H40" s="22" t="s">
        <v>161</v>
      </c>
      <c r="I40" s="22">
        <v>1050</v>
      </c>
      <c r="J40" s="25">
        <v>1300</v>
      </c>
      <c r="K40" s="25">
        <v>0</v>
      </c>
      <c r="L40" s="22">
        <v>2350</v>
      </c>
      <c r="M40" s="5">
        <v>16.64</v>
      </c>
      <c r="N40" s="5">
        <f t="shared" si="1"/>
        <v>39104</v>
      </c>
      <c r="O40" s="5">
        <f t="shared" si="2"/>
        <v>46142.720000000001</v>
      </c>
      <c r="P40" s="1" t="s">
        <v>154</v>
      </c>
      <c r="U40" s="24"/>
    </row>
    <row r="41" spans="2:22" ht="90" customHeight="1">
      <c r="B41" s="6">
        <f t="shared" si="0"/>
        <v>35</v>
      </c>
      <c r="C41" s="6" t="s">
        <v>104</v>
      </c>
      <c r="D41" s="1" t="s">
        <v>105</v>
      </c>
      <c r="E41" s="1"/>
      <c r="F41" s="1" t="s">
        <v>142</v>
      </c>
      <c r="G41" s="4" t="s">
        <v>37</v>
      </c>
      <c r="H41" s="25">
        <v>0</v>
      </c>
      <c r="I41" s="25">
        <v>852</v>
      </c>
      <c r="J41" s="25">
        <v>439</v>
      </c>
      <c r="K41" s="25">
        <v>0</v>
      </c>
      <c r="L41" s="22">
        <v>1291</v>
      </c>
      <c r="M41" s="5">
        <v>9.27</v>
      </c>
      <c r="N41" s="5">
        <f t="shared" si="1"/>
        <v>11967.57</v>
      </c>
      <c r="O41" s="5">
        <f t="shared" si="2"/>
        <v>14121.732599999999</v>
      </c>
      <c r="P41" s="1" t="s">
        <v>154</v>
      </c>
      <c r="U41" s="24"/>
    </row>
    <row r="42" spans="2:22" ht="90" customHeight="1">
      <c r="B42" s="6">
        <f t="shared" si="0"/>
        <v>36</v>
      </c>
      <c r="C42" s="6" t="s">
        <v>106</v>
      </c>
      <c r="D42" s="1" t="s">
        <v>107</v>
      </c>
      <c r="E42" s="1"/>
      <c r="F42" s="1" t="s">
        <v>143</v>
      </c>
      <c r="G42" s="4" t="s">
        <v>37</v>
      </c>
      <c r="H42" s="22">
        <v>0</v>
      </c>
      <c r="I42" s="25">
        <v>0</v>
      </c>
      <c r="J42" s="25">
        <v>40</v>
      </c>
      <c r="K42" s="22">
        <v>0</v>
      </c>
      <c r="L42" s="25">
        <v>40</v>
      </c>
      <c r="M42" s="5">
        <v>190.29</v>
      </c>
      <c r="N42" s="5">
        <f t="shared" si="1"/>
        <v>7611.5999999999995</v>
      </c>
      <c r="O42" s="5">
        <f t="shared" si="2"/>
        <v>8981.6879999999983</v>
      </c>
      <c r="P42" s="1" t="s">
        <v>154</v>
      </c>
      <c r="R42" s="8" t="s">
        <v>151</v>
      </c>
      <c r="U42" s="24"/>
    </row>
    <row r="43" spans="2:22">
      <c r="B43" s="13"/>
      <c r="C43" s="15"/>
      <c r="D43" s="14"/>
      <c r="E43" s="14"/>
      <c r="F43" s="14"/>
      <c r="G43" s="15"/>
      <c r="H43" s="15"/>
      <c r="I43" s="15"/>
      <c r="J43" s="15"/>
      <c r="K43" s="15"/>
      <c r="L43" s="59"/>
      <c r="M43" s="18"/>
      <c r="N43" s="19">
        <f>SUM($N$7:$N$42)</f>
        <v>1213205.0300000003</v>
      </c>
      <c r="O43" s="19">
        <f>SUM($O$7:$O$42)</f>
        <v>1431581.9353999998</v>
      </c>
      <c r="P43" s="2"/>
      <c r="U43" s="31"/>
      <c r="V43" s="31"/>
    </row>
    <row r="44" spans="2:22">
      <c r="B44" s="12"/>
      <c r="C44" s="12"/>
      <c r="D44" s="2"/>
      <c r="E44" s="2"/>
      <c r="F44" s="2"/>
      <c r="G44" s="12"/>
      <c r="H44" s="12"/>
      <c r="I44" s="12"/>
      <c r="J44" s="12"/>
      <c r="K44" s="12"/>
      <c r="L44" s="12"/>
      <c r="M44" s="12"/>
      <c r="N44" s="12" t="s">
        <v>18</v>
      </c>
      <c r="O44" s="17"/>
      <c r="P44" s="2"/>
    </row>
    <row r="45" spans="2:22">
      <c r="B45" s="49" t="s">
        <v>156</v>
      </c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</row>
    <row r="46" spans="2:22">
      <c r="B46" s="49" t="s">
        <v>3</v>
      </c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</row>
    <row r="47" spans="2:22">
      <c r="B47" s="53" t="s">
        <v>4</v>
      </c>
      <c r="C47" s="54"/>
      <c r="D47" s="55"/>
      <c r="E47" s="43" t="s">
        <v>164</v>
      </c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5"/>
    </row>
    <row r="48" spans="2:22">
      <c r="B48" s="56"/>
      <c r="C48" s="57"/>
      <c r="D48" s="58"/>
      <c r="E48" s="43" t="s">
        <v>162</v>
      </c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5"/>
    </row>
    <row r="49" spans="2:22" ht="23.45" customHeight="1">
      <c r="B49" s="42" t="s">
        <v>5</v>
      </c>
      <c r="C49" s="42"/>
      <c r="D49" s="42"/>
      <c r="E49" s="50" t="s">
        <v>163</v>
      </c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2"/>
      <c r="Q49" s="2"/>
      <c r="R49" s="2"/>
      <c r="S49" s="2"/>
      <c r="T49" s="2"/>
      <c r="U49" s="2"/>
      <c r="V49" s="2"/>
    </row>
    <row r="50" spans="2:22">
      <c r="B50" s="46" t="s">
        <v>21</v>
      </c>
      <c r="C50" s="47"/>
      <c r="D50" s="48"/>
      <c r="E50" s="43" t="s">
        <v>20</v>
      </c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5"/>
    </row>
    <row r="51" spans="2:22">
      <c r="B51" s="42" t="s">
        <v>6</v>
      </c>
      <c r="C51" s="42"/>
      <c r="D51" s="42"/>
      <c r="E51" s="43" t="s">
        <v>155</v>
      </c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</row>
    <row r="52" spans="2:22">
      <c r="B52" s="8" t="s">
        <v>8</v>
      </c>
    </row>
    <row r="53" spans="2:22">
      <c r="D53" s="3" t="str">
        <f>Query2_USERN</f>
        <v>Фаткуллина Гульнара Рифатовна</v>
      </c>
      <c r="E53" s="3"/>
    </row>
    <row r="54" spans="2:22">
      <c r="B54" s="8" t="s">
        <v>9</v>
      </c>
      <c r="D54" s="3" t="str">
        <f>Query2_USERT</f>
        <v>(347)221-56-63</v>
      </c>
      <c r="E54" s="3"/>
    </row>
  </sheetData>
  <mergeCells count="23">
    <mergeCell ref="B51:D51"/>
    <mergeCell ref="E51:P51"/>
    <mergeCell ref="B50:D50"/>
    <mergeCell ref="E50:P50"/>
    <mergeCell ref="B45:P45"/>
    <mergeCell ref="B46:P46"/>
    <mergeCell ref="E47:P47"/>
    <mergeCell ref="B49:D49"/>
    <mergeCell ref="E49:P49"/>
    <mergeCell ref="B47:D48"/>
    <mergeCell ref="E48:P48"/>
    <mergeCell ref="B2:P2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O4:O5"/>
    <mergeCell ref="P4:P5"/>
  </mergeCells>
  <pageMargins left="0.70866141732283472" right="0.31496062992125984" top="0.35433070866141736" bottom="0.35433070866141736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24</v>
      </c>
      <c r="B5" t="e">
        <f>XLR_ERRNAME</f>
        <v>#NAME?</v>
      </c>
    </row>
    <row r="6" spans="1:19">
      <c r="A6" t="s">
        <v>25</v>
      </c>
      <c r="B6">
        <v>12952</v>
      </c>
      <c r="C6" s="24" t="s">
        <v>26</v>
      </c>
      <c r="D6">
        <v>7296</v>
      </c>
      <c r="E6" s="24" t="s">
        <v>27</v>
      </c>
      <c r="F6" s="24" t="s">
        <v>28</v>
      </c>
      <c r="G6" s="24" t="s">
        <v>29</v>
      </c>
      <c r="H6" s="24" t="s">
        <v>29</v>
      </c>
      <c r="I6" s="24" t="s">
        <v>29</v>
      </c>
      <c r="J6" s="24" t="s">
        <v>27</v>
      </c>
      <c r="K6" s="24" t="s">
        <v>30</v>
      </c>
      <c r="L6" s="24" t="s">
        <v>31</v>
      </c>
      <c r="M6" s="24" t="s">
        <v>32</v>
      </c>
      <c r="N6" s="24" t="s">
        <v>29</v>
      </c>
      <c r="O6">
        <v>1514</v>
      </c>
      <c r="P6" s="24" t="s">
        <v>33</v>
      </c>
      <c r="Q6">
        <v>0</v>
      </c>
      <c r="R6" s="24" t="s">
        <v>29</v>
      </c>
      <c r="S6" s="2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Фаррахова Эльвера Римовна</cp:lastModifiedBy>
  <cp:lastPrinted>2016-02-29T07:07:10Z</cp:lastPrinted>
  <dcterms:created xsi:type="dcterms:W3CDTF">2013-12-19T08:11:42Z</dcterms:created>
  <dcterms:modified xsi:type="dcterms:W3CDTF">2016-02-29T07:07:55Z</dcterms:modified>
</cp:coreProperties>
</file>